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64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1b'!$J$7:$M$7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R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<sst xmlns="http://schemas.openxmlformats.org/spreadsheetml/2006/main" count="81" uniqueCount="45">
  <si>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</si>
  <si>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</si>
  <si>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</si>
  <si>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</si>
  <si>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</si>
  <si>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</si>
  <si>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</si>
  <si>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</si>
  <si>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</si>
  <si>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</si>
  <si>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dział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</si>
  <si>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</si>
  <si>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</si>
  <si>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</si>
  <si>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</si>
  <si>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</si>
  <si>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</si>
  <si>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</si>
  <si>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</si>
  <si>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</si>
  <si>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</si>
  <si>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</si>
  <si>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</si>
  <si>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</si>
  <si>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</si>
  <si>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</si>
  <si>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 (razem)</t>
  </si>
  <si>
    <t xml:space="preserve"> </t>
  </si>
  <si>
    <t>Gmina Miasto Brzeziny</t>
  </si>
  <si>
    <t>Towarzystwo Budownictwa Społecznego Sp. z o.o. w Brzezinach</t>
  </si>
  <si>
    <t xml:space="preserve">                                     </t>
  </si>
  <si>
    <t>Okno na świat - przeciwdziałanie wykluczeniu cyfrowemu w mieście Brzeziny</t>
  </si>
  <si>
    <t>Zimowe utrzymanie dróg</t>
  </si>
  <si>
    <t>Hotelowanie i odłapywanie bezdomnych zwierząt</t>
  </si>
  <si>
    <t>Umowa o zarządzanie mieszkaniowym zasobem gminy</t>
  </si>
  <si>
    <t>Wykaz przedsięzięć do WPF na lata 2012-2028</t>
  </si>
  <si>
    <t>Realizacja porozumienia w sprawie międzygminnej komunikacji autobusowej</t>
  </si>
  <si>
    <t xml:space="preserve">Zmiana miejscowego planu zagospodarowania przestrzennego </t>
  </si>
  <si>
    <r>
      <t xml:space="preserve">                                       </t>
    </r>
    <r>
      <rPr>
        <b/>
        <sz val="10"/>
        <color indexed="8"/>
        <rFont val="Czcionka tekstu podstawowego"/>
        <family val="2"/>
      </rPr>
      <t xml:space="preserve"> limity wydatków w poszczególnych latach (wszystkie lata)</t>
    </r>
  </si>
  <si>
    <t>Przygotowanie terenów inwestycyjnych dla lokalizacji Stefy Inwestycyjnej w Brzezinach</t>
  </si>
  <si>
    <t>Rozwój miasta Brzeziny poprzez wdrożenie e-kształcenia w Gimnazjum w Brzezinach</t>
  </si>
  <si>
    <t>Zbigniew Bączyński</t>
  </si>
  <si>
    <t>PRZEWODNICZĄCY  RADY</t>
  </si>
  <si>
    <t>Szkoła marzeń - indywidualizacja nauczania w Szkole Podstawowej Nr 1 i Nr 2 w Brzezinach</t>
  </si>
  <si>
    <t>Przedszkole oknem na świat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</si>
</sst>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sz val="12"/>
      <color indexed="8"/>
      <name val="Czcionka tekstu podstawowego"/>
      <family val="0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Czcionka tekstu podstawowego"/>
      <family val="0"/>
    </font>
    <font>
      <b/>
      <sz val="10"/>
      <color indexed="8"/>
      <name val="Czcionka tekstu podstawowego"/>
      <family val="2"/>
    </font>
    <font>
      <sz val="8.5"/>
      <color indexed="8"/>
      <name val="Czcionka tekstu podstawowego"/>
      <family val="2"/>
    </font>
    <font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5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1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9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2" fontId="0" fillId="0" borderId="0" xfId="0" applyNumberFormat="1" applyAlignment="1">
      <alignment/>
    </xf>
    <xf numFmtId="2" fontId="9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6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wrapText="1"/>
    </xf>
    <xf numFmtId="2" fontId="9" fillId="33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2" fontId="9" fillId="33" borderId="10" xfId="0" applyNumberFormat="1" applyFont="1" applyFill="1" applyBorder="1" applyAlignment="1" quotePrefix="1">
      <alignment/>
    </xf>
    <xf numFmtId="2" fontId="22" fillId="33" borderId="10" xfId="0" applyNumberFormat="1" applyFont="1" applyFill="1" applyBorder="1" applyAlignment="1">
      <alignment/>
    </xf>
    <xf numFmtId="0" fontId="17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top" wrapText="1"/>
    </xf>
    <xf numFmtId="0" fontId="25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59" fillId="0" borderId="0" xfId="0" applyFont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33" borderId="11" xfId="0" applyFont="1" applyFill="1" applyBorder="1" applyAlignment="1">
      <alignment horizontal="left" vertical="center" wrapText="1"/>
    </xf>
    <xf numFmtId="0" fontId="60" fillId="0" borderId="13" xfId="0" applyFont="1" applyBorder="1" applyAlignment="1">
      <alignment wrapText="1"/>
    </xf>
    <xf numFmtId="0" fontId="60" fillId="0" borderId="14" xfId="0" applyFont="1" applyBorder="1" applyAlignment="1">
      <alignment wrapText="1"/>
    </xf>
    <xf numFmtId="0" fontId="8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16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6" fillId="0" borderId="15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20" fillId="0" borderId="11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S64"/>
  <sheetViews>
    <sheetView tabSelected="1" zoomScalePageLayoutView="0" workbookViewId="0" topLeftCell="A1">
      <pane xSplit="7" ySplit="5" topLeftCell="H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9" sqref="B9:G9"/>
    </sheetView>
  </sheetViews>
  <sheetFormatPr defaultColWidth="8.796875" defaultRowHeight="14.25" outlineLevelRow="2"/>
  <cols>
    <col min="1" max="1" width="2.59765625" style="0" customWidth="1"/>
    <col min="2" max="2" width="20.19921875" style="0" customWidth="1"/>
    <col min="3" max="3" width="9.19921875" style="0" customWidth="1"/>
    <col min="4" max="4" width="5.3984375" style="0" customWidth="1"/>
    <col min="5" max="5" width="5.59765625" style="0" customWidth="1"/>
    <col min="6" max="6" width="4.59765625" style="0" customWidth="1"/>
    <col min="7" max="7" width="5.69921875" style="0" customWidth="1"/>
    <col min="8" max="8" width="9" style="0" customWidth="1"/>
    <col min="9" max="9" width="6.69921875" style="0" customWidth="1"/>
    <col min="10" max="10" width="9" style="0" customWidth="1"/>
    <col min="11" max="11" width="9.19921875" style="0" customWidth="1"/>
    <col min="12" max="14" width="8" style="0" customWidth="1"/>
    <col min="15" max="15" width="8.19921875" style="0" customWidth="1"/>
    <col min="16" max="16" width="8" style="0" customWidth="1"/>
    <col min="17" max="17" width="8.09765625" style="0" customWidth="1"/>
    <col min="18" max="18" width="8.19921875" style="0" customWidth="1"/>
    <col min="19" max="19" width="8.3984375" style="0" customWidth="1"/>
    <col min="20" max="20" width="8.19921875" style="0" customWidth="1"/>
    <col min="21" max="21" width="7.3984375" style="0" customWidth="1"/>
    <col min="22" max="22" width="7.19921875" style="0" customWidth="1"/>
    <col min="23" max="23" width="7.5" style="0" customWidth="1"/>
    <col min="24" max="25" width="7.09765625" style="0" customWidth="1"/>
    <col min="26" max="26" width="7.19921875" style="0" customWidth="1"/>
    <col min="27" max="27" width="8.3984375" style="0" hidden="1" customWidth="1"/>
    <col min="28" max="28" width="8.59765625" style="0" hidden="1" customWidth="1"/>
    <col min="29" max="29" width="8.5" style="0" hidden="1" customWidth="1"/>
    <col min="30" max="30" width="8.19921875" style="0" hidden="1" customWidth="1"/>
    <col min="31" max="31" width="8.5" style="0" hidden="1" customWidth="1"/>
    <col min="32" max="33" width="8.3984375" style="0" hidden="1" customWidth="1"/>
    <col min="34" max="34" width="0" style="0" hidden="1" customWidth="1"/>
    <col min="35" max="36" width="8.5" style="0" hidden="1" customWidth="1"/>
    <col min="37" max="37" width="0" style="0" hidden="1" customWidth="1"/>
    <col min="38" max="38" width="8.69921875" style="0" hidden="1" customWidth="1"/>
    <col min="39" max="39" width="0" style="0" hidden="1" customWidth="1"/>
    <col min="40" max="41" width="8.59765625" style="0" hidden="1" customWidth="1"/>
    <col min="42" max="42" width="8.5" style="0" hidden="1" customWidth="1"/>
    <col min="43" max="43" width="9.59765625" style="0" hidden="1" customWidth="1"/>
    <col min="44" max="44" width="9.09765625" style="0" customWidth="1"/>
  </cols>
  <sheetData>
    <row r="1" spans="2:11" s="1" customFormat="1" ht="15.75" hidden="1">
      <c r="B1" s="70" t="s">
        <v>27</v>
      </c>
      <c r="C1" s="71"/>
      <c r="D1" s="71"/>
      <c r="E1" s="71"/>
      <c r="F1" s="72"/>
      <c r="G1" s="72"/>
      <c r="H1" s="72"/>
      <c r="I1" s="72"/>
      <c r="J1" s="2"/>
      <c r="K1" s="13" t="s">
        <v>30</v>
      </c>
    </row>
    <row r="2" spans="2:44" s="1" customFormat="1" ht="15.75">
      <c r="B2" s="76" t="s">
        <v>35</v>
      </c>
      <c r="C2" s="77"/>
      <c r="D2" s="77"/>
      <c r="E2" s="77"/>
      <c r="F2" s="77"/>
      <c r="G2" s="77"/>
      <c r="V2" s="75"/>
      <c r="W2" s="74"/>
      <c r="X2" s="74"/>
      <c r="AQ2" s="74"/>
      <c r="AR2" s="74"/>
    </row>
    <row r="3" spans="1:44" s="1" customFormat="1" ht="60" customHeight="1">
      <c r="A3" s="79" t="s">
        <v>1</v>
      </c>
      <c r="B3" s="79" t="s">
        <v>27</v>
      </c>
      <c r="C3" s="78" t="s">
        <v>2</v>
      </c>
      <c r="D3" s="73" t="s">
        <v>3</v>
      </c>
      <c r="E3" s="73"/>
      <c r="F3" s="78" t="s">
        <v>4</v>
      </c>
      <c r="G3" s="78"/>
      <c r="H3" s="78" t="s">
        <v>5</v>
      </c>
      <c r="I3" s="73" t="s">
        <v>6</v>
      </c>
      <c r="J3" s="86" t="s">
        <v>38</v>
      </c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8"/>
      <c r="AR3" s="78" t="s">
        <v>7</v>
      </c>
    </row>
    <row r="4" spans="1:44" s="1" customFormat="1" ht="12">
      <c r="A4" s="79"/>
      <c r="B4" s="79"/>
      <c r="C4" s="78"/>
      <c r="D4" s="3" t="s">
        <v>8</v>
      </c>
      <c r="E4" s="3" t="s">
        <v>9</v>
      </c>
      <c r="F4" s="3" t="s">
        <v>10</v>
      </c>
      <c r="G4" s="3" t="s">
        <v>11</v>
      </c>
      <c r="H4" s="78"/>
      <c r="I4" s="73"/>
      <c r="J4" s="4">
        <v>2012</v>
      </c>
      <c r="K4" s="3">
        <v>2013</v>
      </c>
      <c r="L4" s="3">
        <v>2014</v>
      </c>
      <c r="M4" s="3">
        <v>2015</v>
      </c>
      <c r="N4" s="3">
        <v>2016</v>
      </c>
      <c r="O4" s="3">
        <v>2017</v>
      </c>
      <c r="P4" s="3">
        <v>2018</v>
      </c>
      <c r="Q4" s="3">
        <v>2019</v>
      </c>
      <c r="R4" s="3">
        <v>2020</v>
      </c>
      <c r="S4" s="3">
        <v>2021</v>
      </c>
      <c r="T4" s="3">
        <v>2022</v>
      </c>
      <c r="U4" s="3">
        <v>2023</v>
      </c>
      <c r="V4" s="3">
        <v>2024</v>
      </c>
      <c r="W4" s="3">
        <v>2025</v>
      </c>
      <c r="X4" s="3">
        <v>2026</v>
      </c>
      <c r="Y4" s="3">
        <v>2027</v>
      </c>
      <c r="Z4" s="3">
        <v>2028</v>
      </c>
      <c r="AA4" s="3">
        <v>2029</v>
      </c>
      <c r="AB4" s="3">
        <v>2030</v>
      </c>
      <c r="AC4" s="3">
        <v>2031</v>
      </c>
      <c r="AD4" s="3">
        <v>2032</v>
      </c>
      <c r="AE4" s="3">
        <v>2033</v>
      </c>
      <c r="AF4" s="3">
        <v>2034</v>
      </c>
      <c r="AG4" s="3">
        <v>2035</v>
      </c>
      <c r="AH4" s="3">
        <v>2036</v>
      </c>
      <c r="AI4" s="3">
        <v>2037</v>
      </c>
      <c r="AJ4" s="3">
        <v>2038</v>
      </c>
      <c r="AK4" s="3">
        <v>2039</v>
      </c>
      <c r="AL4" s="3">
        <v>2040</v>
      </c>
      <c r="AM4" s="3">
        <v>2041</v>
      </c>
      <c r="AN4" s="3">
        <v>2042</v>
      </c>
      <c r="AO4" s="3">
        <v>2043</v>
      </c>
      <c r="AP4" s="3">
        <v>2044</v>
      </c>
      <c r="AQ4" s="3">
        <v>2045</v>
      </c>
      <c r="AR4" s="78"/>
    </row>
    <row r="5" spans="1:44" s="1" customFormat="1" ht="1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9</v>
      </c>
      <c r="I5" s="5">
        <v>10</v>
      </c>
      <c r="J5" s="5">
        <v>11</v>
      </c>
      <c r="K5" s="5">
        <v>12</v>
      </c>
      <c r="L5" s="5">
        <v>13</v>
      </c>
      <c r="M5" s="5">
        <v>14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>
        <v>16</v>
      </c>
    </row>
    <row r="6" spans="1:44" s="7" customFormat="1" ht="13.5" customHeight="1">
      <c r="A6" s="6"/>
      <c r="B6" s="89" t="s">
        <v>12</v>
      </c>
      <c r="C6" s="90"/>
      <c r="D6" s="90"/>
      <c r="E6" s="90"/>
      <c r="F6" s="90"/>
      <c r="G6" s="91"/>
      <c r="H6" s="34">
        <f aca="true" t="shared" si="0" ref="H6:X6">H7+H8</f>
        <v>6460955</v>
      </c>
      <c r="I6" s="34">
        <f t="shared" si="0"/>
        <v>7626</v>
      </c>
      <c r="J6" s="35">
        <f t="shared" si="0"/>
        <v>1553675</v>
      </c>
      <c r="K6" s="35">
        <f t="shared" si="0"/>
        <v>1584254</v>
      </c>
      <c r="L6" s="34">
        <f t="shared" si="0"/>
        <v>587400</v>
      </c>
      <c r="M6" s="34">
        <f t="shared" si="0"/>
        <v>310000</v>
      </c>
      <c r="N6" s="34">
        <f t="shared" si="0"/>
        <v>310000</v>
      </c>
      <c r="O6" s="34">
        <f t="shared" si="0"/>
        <v>310000</v>
      </c>
      <c r="P6" s="34">
        <f t="shared" si="0"/>
        <v>310000</v>
      </c>
      <c r="Q6" s="34">
        <f t="shared" si="0"/>
        <v>310000</v>
      </c>
      <c r="R6" s="34">
        <f t="shared" si="0"/>
        <v>310000</v>
      </c>
      <c r="S6" s="34">
        <f t="shared" si="0"/>
        <v>260000</v>
      </c>
      <c r="T6" s="34">
        <f t="shared" si="0"/>
        <v>260000</v>
      </c>
      <c r="U6" s="34">
        <f t="shared" si="0"/>
        <v>60000</v>
      </c>
      <c r="V6" s="34">
        <f t="shared" si="0"/>
        <v>60000</v>
      </c>
      <c r="W6" s="34">
        <f t="shared" si="0"/>
        <v>60000</v>
      </c>
      <c r="X6" s="34">
        <f t="shared" si="0"/>
        <v>60000</v>
      </c>
      <c r="Y6" s="34">
        <f>+Y7+Y8</f>
        <v>60000</v>
      </c>
      <c r="Z6" s="34">
        <f aca="true" t="shared" si="1" ref="Z6:AQ6">Z7+Z8</f>
        <v>48000</v>
      </c>
      <c r="AA6" s="34">
        <f t="shared" si="1"/>
        <v>0</v>
      </c>
      <c r="AB6" s="34">
        <f t="shared" si="1"/>
        <v>0</v>
      </c>
      <c r="AC6" s="34">
        <f t="shared" si="1"/>
        <v>0</v>
      </c>
      <c r="AD6" s="34">
        <f t="shared" si="1"/>
        <v>0</v>
      </c>
      <c r="AE6" s="34">
        <f t="shared" si="1"/>
        <v>0</v>
      </c>
      <c r="AF6" s="34">
        <f t="shared" si="1"/>
        <v>0</v>
      </c>
      <c r="AG6" s="34">
        <f t="shared" si="1"/>
        <v>0</v>
      </c>
      <c r="AH6" s="34">
        <f t="shared" si="1"/>
        <v>0</v>
      </c>
      <c r="AI6" s="34">
        <f t="shared" si="1"/>
        <v>0</v>
      </c>
      <c r="AJ6" s="34">
        <f t="shared" si="1"/>
        <v>0</v>
      </c>
      <c r="AK6" s="34">
        <f t="shared" si="1"/>
        <v>0</v>
      </c>
      <c r="AL6" s="34">
        <f t="shared" si="1"/>
        <v>0</v>
      </c>
      <c r="AM6" s="34">
        <f t="shared" si="1"/>
        <v>0</v>
      </c>
      <c r="AN6" s="34">
        <f t="shared" si="1"/>
        <v>0</v>
      </c>
      <c r="AO6" s="34">
        <f t="shared" si="1"/>
        <v>0</v>
      </c>
      <c r="AP6" s="34">
        <f t="shared" si="1"/>
        <v>0</v>
      </c>
      <c r="AQ6" s="34">
        <f t="shared" si="1"/>
        <v>0</v>
      </c>
      <c r="AR6" s="34">
        <f>SUM(J6:AQ6)</f>
        <v>6453329</v>
      </c>
    </row>
    <row r="7" spans="1:44" s="9" customFormat="1" ht="14.25" customHeight="1">
      <c r="A7" s="8"/>
      <c r="B7" s="80" t="s">
        <v>13</v>
      </c>
      <c r="C7" s="81"/>
      <c r="D7" s="81"/>
      <c r="E7" s="81"/>
      <c r="F7" s="81"/>
      <c r="G7" s="82"/>
      <c r="H7" s="36">
        <f>H13+H38+H50+H57</f>
        <v>5881155</v>
      </c>
      <c r="I7" s="36">
        <f>I13+I38+I50+I57</f>
        <v>7626</v>
      </c>
      <c r="J7" s="36">
        <f>+J13+J38+J50+J57</f>
        <v>1112875</v>
      </c>
      <c r="K7" s="36">
        <f aca="true" t="shared" si="2" ref="K7:Z7">K13+K38+K50+K57</f>
        <v>1504254</v>
      </c>
      <c r="L7" s="36">
        <f t="shared" si="2"/>
        <v>528400</v>
      </c>
      <c r="M7" s="36">
        <f t="shared" si="2"/>
        <v>310000</v>
      </c>
      <c r="N7" s="36">
        <f t="shared" si="2"/>
        <v>310000</v>
      </c>
      <c r="O7" s="36">
        <f t="shared" si="2"/>
        <v>310000</v>
      </c>
      <c r="P7" s="36">
        <f t="shared" si="2"/>
        <v>310000</v>
      </c>
      <c r="Q7" s="36">
        <f t="shared" si="2"/>
        <v>310000</v>
      </c>
      <c r="R7" s="36">
        <f t="shared" si="2"/>
        <v>310000</v>
      </c>
      <c r="S7" s="36">
        <f t="shared" si="2"/>
        <v>260000</v>
      </c>
      <c r="T7" s="36">
        <f t="shared" si="2"/>
        <v>260000</v>
      </c>
      <c r="U7" s="36">
        <f t="shared" si="2"/>
        <v>60000</v>
      </c>
      <c r="V7" s="36">
        <f t="shared" si="2"/>
        <v>60000</v>
      </c>
      <c r="W7" s="36">
        <f t="shared" si="2"/>
        <v>60000</v>
      </c>
      <c r="X7" s="36">
        <f t="shared" si="2"/>
        <v>60000</v>
      </c>
      <c r="Y7" s="36">
        <f t="shared" si="2"/>
        <v>60000</v>
      </c>
      <c r="Z7" s="36">
        <f t="shared" si="2"/>
        <v>48000</v>
      </c>
      <c r="AA7" s="36">
        <f>AA13+AA37+AA50+AA57</f>
        <v>0</v>
      </c>
      <c r="AB7" s="36">
        <f aca="true" t="shared" si="3" ref="AB7:AQ7">AB13+AB38+AB50+AB57</f>
        <v>0</v>
      </c>
      <c r="AC7" s="36">
        <f t="shared" si="3"/>
        <v>0</v>
      </c>
      <c r="AD7" s="36">
        <f t="shared" si="3"/>
        <v>0</v>
      </c>
      <c r="AE7" s="36">
        <f t="shared" si="3"/>
        <v>0</v>
      </c>
      <c r="AF7" s="36">
        <f t="shared" si="3"/>
        <v>0</v>
      </c>
      <c r="AG7" s="36">
        <f t="shared" si="3"/>
        <v>0</v>
      </c>
      <c r="AH7" s="36">
        <f t="shared" si="3"/>
        <v>0</v>
      </c>
      <c r="AI7" s="36">
        <f t="shared" si="3"/>
        <v>0</v>
      </c>
      <c r="AJ7" s="36">
        <f t="shared" si="3"/>
        <v>0</v>
      </c>
      <c r="AK7" s="36">
        <f t="shared" si="3"/>
        <v>0</v>
      </c>
      <c r="AL7" s="36">
        <f t="shared" si="3"/>
        <v>0</v>
      </c>
      <c r="AM7" s="36">
        <f t="shared" si="3"/>
        <v>0</v>
      </c>
      <c r="AN7" s="36">
        <f t="shared" si="3"/>
        <v>0</v>
      </c>
      <c r="AO7" s="36">
        <f t="shared" si="3"/>
        <v>0</v>
      </c>
      <c r="AP7" s="36">
        <f t="shared" si="3"/>
        <v>0</v>
      </c>
      <c r="AQ7" s="36">
        <f t="shared" si="3"/>
        <v>0</v>
      </c>
      <c r="AR7" s="36">
        <f>SUM(J7:AQ7)</f>
        <v>5873529</v>
      </c>
    </row>
    <row r="8" spans="1:44" s="9" customFormat="1" ht="14.25" customHeight="1">
      <c r="A8" s="8"/>
      <c r="B8" s="80" t="s">
        <v>14</v>
      </c>
      <c r="C8" s="81"/>
      <c r="D8" s="81"/>
      <c r="E8" s="81"/>
      <c r="F8" s="81"/>
      <c r="G8" s="82"/>
      <c r="H8" s="36">
        <f aca="true" t="shared" si="4" ref="H8:N8">H17+H42</f>
        <v>579800</v>
      </c>
      <c r="I8" s="36">
        <f t="shared" si="4"/>
        <v>0</v>
      </c>
      <c r="J8" s="36">
        <f>J17+J42</f>
        <v>440800</v>
      </c>
      <c r="K8" s="36">
        <f>K17+K42</f>
        <v>80000</v>
      </c>
      <c r="L8" s="36">
        <f t="shared" si="4"/>
        <v>59000</v>
      </c>
      <c r="M8" s="36">
        <f t="shared" si="4"/>
        <v>0</v>
      </c>
      <c r="N8" s="36">
        <f t="shared" si="4"/>
        <v>0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>
        <v>0</v>
      </c>
      <c r="AR8" s="36">
        <f>SUM(J8:AQ8)</f>
        <v>579800</v>
      </c>
    </row>
    <row r="9" spans="1:44" s="9" customFormat="1" ht="14.25" customHeight="1">
      <c r="A9" s="8"/>
      <c r="B9" s="80" t="s">
        <v>15</v>
      </c>
      <c r="C9" s="81"/>
      <c r="D9" s="81"/>
      <c r="E9" s="81"/>
      <c r="F9" s="81"/>
      <c r="G9" s="82"/>
      <c r="H9" s="34">
        <f aca="true" t="shared" si="5" ref="H9:M9">H10+H11</f>
        <v>1664255</v>
      </c>
      <c r="I9" s="34">
        <f t="shared" si="5"/>
        <v>7626</v>
      </c>
      <c r="J9" s="35">
        <f t="shared" si="5"/>
        <v>839325</v>
      </c>
      <c r="K9" s="34">
        <f t="shared" si="5"/>
        <v>539904</v>
      </c>
      <c r="L9" s="34">
        <f t="shared" si="5"/>
        <v>277400</v>
      </c>
      <c r="M9" s="34">
        <f t="shared" si="5"/>
        <v>0</v>
      </c>
      <c r="N9" s="34">
        <f>N10+N11</f>
        <v>0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>
        <v>0</v>
      </c>
      <c r="AR9" s="34">
        <f>SUM(AR10:AR11)</f>
        <v>1656629</v>
      </c>
    </row>
    <row r="10" spans="1:44" s="9" customFormat="1" ht="14.25" customHeight="1">
      <c r="A10" s="8"/>
      <c r="B10" s="80" t="s">
        <v>13</v>
      </c>
      <c r="C10" s="81"/>
      <c r="D10" s="81"/>
      <c r="E10" s="81"/>
      <c r="F10" s="81"/>
      <c r="G10" s="82"/>
      <c r="H10" s="36">
        <f aca="true" t="shared" si="6" ref="H10:N10">H13+H38</f>
        <v>1084455</v>
      </c>
      <c r="I10" s="36">
        <f t="shared" si="6"/>
        <v>7626</v>
      </c>
      <c r="J10" s="36">
        <f t="shared" si="6"/>
        <v>398525</v>
      </c>
      <c r="K10" s="36">
        <f t="shared" si="6"/>
        <v>459904</v>
      </c>
      <c r="L10" s="36">
        <f t="shared" si="6"/>
        <v>218400</v>
      </c>
      <c r="M10" s="36">
        <f t="shared" si="6"/>
        <v>0</v>
      </c>
      <c r="N10" s="36">
        <f t="shared" si="6"/>
        <v>0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>
        <v>0</v>
      </c>
      <c r="AR10" s="36">
        <f>SUM(J10:AQ10)</f>
        <v>1076829</v>
      </c>
    </row>
    <row r="11" spans="1:44" s="9" customFormat="1" ht="15" customHeight="1">
      <c r="A11" s="8"/>
      <c r="B11" s="80" t="s">
        <v>14</v>
      </c>
      <c r="C11" s="81"/>
      <c r="D11" s="81"/>
      <c r="E11" s="81"/>
      <c r="F11" s="81"/>
      <c r="G11" s="82"/>
      <c r="H11" s="36">
        <f aca="true" t="shared" si="7" ref="H11:N11">H17+H42</f>
        <v>579800</v>
      </c>
      <c r="I11" s="36">
        <f t="shared" si="7"/>
        <v>0</v>
      </c>
      <c r="J11" s="36">
        <f t="shared" si="7"/>
        <v>440800</v>
      </c>
      <c r="K11" s="36">
        <f t="shared" si="7"/>
        <v>80000</v>
      </c>
      <c r="L11" s="36">
        <f t="shared" si="7"/>
        <v>59000</v>
      </c>
      <c r="M11" s="36">
        <f t="shared" si="7"/>
        <v>0</v>
      </c>
      <c r="N11" s="36">
        <f t="shared" si="7"/>
        <v>0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>
        <v>0</v>
      </c>
      <c r="AR11" s="36">
        <f>SUM(J11:AQ11)</f>
        <v>579800</v>
      </c>
    </row>
    <row r="12" spans="1:44" s="11" customFormat="1" ht="30.75" customHeight="1">
      <c r="A12" s="10"/>
      <c r="B12" s="92" t="s">
        <v>16</v>
      </c>
      <c r="C12" s="65"/>
      <c r="D12" s="65"/>
      <c r="E12" s="65"/>
      <c r="F12" s="65"/>
      <c r="G12" s="66"/>
      <c r="H12" s="37">
        <f aca="true" t="shared" si="8" ref="H12:M12">H13+H17</f>
        <v>1194551</v>
      </c>
      <c r="I12" s="38">
        <f t="shared" si="8"/>
        <v>7626</v>
      </c>
      <c r="J12" s="37">
        <f t="shared" si="8"/>
        <v>752625</v>
      </c>
      <c r="K12" s="37">
        <f t="shared" si="8"/>
        <v>265100</v>
      </c>
      <c r="L12" s="37">
        <f t="shared" si="8"/>
        <v>169200</v>
      </c>
      <c r="M12" s="37">
        <f t="shared" si="8"/>
        <v>0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>
        <v>0</v>
      </c>
      <c r="AR12" s="37">
        <f>AR13+AR17</f>
        <v>1186925</v>
      </c>
    </row>
    <row r="13" spans="1:44" s="11" customFormat="1" ht="15" outlineLevel="1">
      <c r="A13" s="10"/>
      <c r="B13" s="80" t="s">
        <v>17</v>
      </c>
      <c r="C13" s="81"/>
      <c r="D13" s="81"/>
      <c r="E13" s="81"/>
      <c r="F13" s="81"/>
      <c r="G13" s="82"/>
      <c r="H13" s="37">
        <f>H14+H15+H16</f>
        <v>785751</v>
      </c>
      <c r="I13" s="37">
        <f>I14+I15+I16</f>
        <v>7626</v>
      </c>
      <c r="J13" s="37">
        <f>J14+J15+J16</f>
        <v>343825</v>
      </c>
      <c r="K13" s="37">
        <f>K14+K15+K16</f>
        <v>265100</v>
      </c>
      <c r="L13" s="37">
        <f>L14+L15+L16</f>
        <v>169200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>
        <f>SUM(AR14:AR16)</f>
        <v>778125</v>
      </c>
    </row>
    <row r="14" spans="1:44" s="16" customFormat="1" ht="38.25" customHeight="1" outlineLevel="2">
      <c r="A14" s="15"/>
      <c r="B14" s="46" t="s">
        <v>43</v>
      </c>
      <c r="C14" s="31" t="s">
        <v>28</v>
      </c>
      <c r="D14" s="54">
        <v>2012</v>
      </c>
      <c r="E14" s="55">
        <v>2013</v>
      </c>
      <c r="F14" s="59">
        <v>801</v>
      </c>
      <c r="G14" s="59">
        <v>80101</v>
      </c>
      <c r="H14" s="39">
        <f>SUM(I14:AQ14)</f>
        <v>153200</v>
      </c>
      <c r="I14" s="39">
        <v>0</v>
      </c>
      <c r="J14" s="39">
        <v>96500</v>
      </c>
      <c r="K14" s="39">
        <v>56700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39">
        <v>0</v>
      </c>
      <c r="AR14" s="39">
        <f>SUM(J14:AQ14)</f>
        <v>153200</v>
      </c>
    </row>
    <row r="15" spans="1:44" s="16" customFormat="1" ht="39" customHeight="1" outlineLevel="2">
      <c r="A15" s="15"/>
      <c r="B15" s="47" t="s">
        <v>31</v>
      </c>
      <c r="C15" s="31" t="s">
        <v>28</v>
      </c>
      <c r="D15" s="54">
        <v>2012</v>
      </c>
      <c r="E15" s="55">
        <v>2014</v>
      </c>
      <c r="F15" s="53">
        <v>853</v>
      </c>
      <c r="G15" s="53">
        <v>85395</v>
      </c>
      <c r="H15" s="39">
        <f>SUM(I15:AQ15)</f>
        <v>632551</v>
      </c>
      <c r="I15" s="40">
        <v>7626</v>
      </c>
      <c r="J15" s="40">
        <v>247325</v>
      </c>
      <c r="K15" s="40">
        <v>208400</v>
      </c>
      <c r="L15" s="40">
        <v>169200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39"/>
      <c r="AR15" s="39">
        <f>SUM(J15:AQ15)</f>
        <v>624925</v>
      </c>
    </row>
    <row r="16" spans="1:44" s="16" customFormat="1" ht="14.25" customHeight="1" hidden="1" outlineLevel="2">
      <c r="A16" s="15"/>
      <c r="B16" s="22"/>
      <c r="C16" s="30"/>
      <c r="D16" s="19"/>
      <c r="E16" s="20"/>
      <c r="F16" s="21"/>
      <c r="G16" s="21"/>
      <c r="H16" s="39">
        <f>SUM(I16:AQ16)</f>
        <v>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>
        <v>0</v>
      </c>
      <c r="AR16" s="39">
        <f>SUM(J16:AQ16)</f>
        <v>0</v>
      </c>
    </row>
    <row r="17" spans="1:44" s="11" customFormat="1" ht="15" outlineLevel="1">
      <c r="A17" s="10"/>
      <c r="B17" s="67" t="s">
        <v>18</v>
      </c>
      <c r="C17" s="68"/>
      <c r="D17" s="68"/>
      <c r="E17" s="68"/>
      <c r="F17" s="68"/>
      <c r="G17" s="69"/>
      <c r="H17" s="41">
        <f aca="true" t="shared" si="9" ref="H17:M17">H18+H19</f>
        <v>408800</v>
      </c>
      <c r="I17" s="41">
        <f t="shared" si="9"/>
        <v>0</v>
      </c>
      <c r="J17" s="41">
        <f t="shared" si="9"/>
        <v>408800</v>
      </c>
      <c r="K17" s="41">
        <f t="shared" si="9"/>
        <v>0</v>
      </c>
      <c r="L17" s="41">
        <f t="shared" si="9"/>
        <v>0</v>
      </c>
      <c r="M17" s="41">
        <f t="shared" si="9"/>
        <v>0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>
        <f>SUM(AR18:AR19)</f>
        <v>408800</v>
      </c>
    </row>
    <row r="18" spans="1:44" s="16" customFormat="1" ht="38.25" customHeight="1" outlineLevel="2">
      <c r="A18" s="15"/>
      <c r="B18" s="47" t="s">
        <v>31</v>
      </c>
      <c r="C18" s="31" t="s">
        <v>28</v>
      </c>
      <c r="D18" s="54">
        <v>2012</v>
      </c>
      <c r="E18" s="55">
        <v>2014</v>
      </c>
      <c r="F18" s="53">
        <v>853</v>
      </c>
      <c r="G18" s="53">
        <v>85395</v>
      </c>
      <c r="H18" s="39">
        <f>SUM(I18:AQ18)</f>
        <v>408800</v>
      </c>
      <c r="I18" s="39">
        <v>0</v>
      </c>
      <c r="J18" s="39">
        <v>408800</v>
      </c>
      <c r="K18" s="39">
        <v>0</v>
      </c>
      <c r="L18" s="40">
        <v>0</v>
      </c>
      <c r="M18" s="40">
        <v>0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39">
        <v>0</v>
      </c>
      <c r="AR18" s="39">
        <f>SUM(J18:AQ18)</f>
        <v>408800</v>
      </c>
    </row>
    <row r="19" spans="1:44" ht="14.25" customHeight="1" hidden="1" outlineLevel="2">
      <c r="A19" s="12"/>
      <c r="B19" s="18"/>
      <c r="C19" s="30"/>
      <c r="D19" s="19"/>
      <c r="E19" s="20"/>
      <c r="F19" s="21"/>
      <c r="G19" s="21"/>
      <c r="H19" s="39">
        <f>SUM(I19:AQ19)</f>
        <v>0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39">
        <v>0</v>
      </c>
      <c r="AR19" s="39">
        <f>SUM(J19:AQ19)</f>
        <v>0</v>
      </c>
    </row>
    <row r="20" spans="1:44" ht="26.25" customHeight="1" collapsed="1">
      <c r="A20" s="12"/>
      <c r="B20" s="92" t="s">
        <v>23</v>
      </c>
      <c r="C20" s="93"/>
      <c r="D20" s="93"/>
      <c r="E20" s="93"/>
      <c r="F20" s="93"/>
      <c r="G20" s="94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</row>
    <row r="21" spans="1:44" ht="14.25" customHeight="1" hidden="1" outlineLevel="1">
      <c r="A21" s="12"/>
      <c r="B21" s="83" t="s">
        <v>13</v>
      </c>
      <c r="C21" s="84"/>
      <c r="D21" s="84"/>
      <c r="E21" s="84"/>
      <c r="F21" s="84"/>
      <c r="G21" s="85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</row>
    <row r="22" spans="1:44" s="11" customFormat="1" ht="15" customHeight="1" hidden="1" outlineLevel="1" collapsed="1">
      <c r="A22" s="10"/>
      <c r="B22" s="25" t="s">
        <v>19</v>
      </c>
      <c r="C22" s="97"/>
      <c r="D22" s="26"/>
      <c r="E22" s="25"/>
      <c r="F22" s="95" t="s">
        <v>0</v>
      </c>
      <c r="G22" s="96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</row>
    <row r="23" spans="1:44" s="11" customFormat="1" ht="15" customHeight="1" hidden="1" outlineLevel="2">
      <c r="A23" s="10"/>
      <c r="B23" s="27" t="s">
        <v>20</v>
      </c>
      <c r="C23" s="98"/>
      <c r="D23" s="26"/>
      <c r="E23" s="28"/>
      <c r="F23" s="24"/>
      <c r="G23" s="24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</row>
    <row r="24" spans="1:44" s="11" customFormat="1" ht="15" customHeight="1" hidden="1" outlineLevel="2">
      <c r="A24" s="10"/>
      <c r="B24" s="27" t="s">
        <v>20</v>
      </c>
      <c r="C24" s="99"/>
      <c r="D24" s="26"/>
      <c r="E24" s="28"/>
      <c r="F24" s="24"/>
      <c r="G24" s="24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</row>
    <row r="25" spans="1:44" s="11" customFormat="1" ht="15" customHeight="1" hidden="1" outlineLevel="1" collapsed="1">
      <c r="A25" s="10"/>
      <c r="B25" s="25" t="s">
        <v>21</v>
      </c>
      <c r="C25" s="97"/>
      <c r="D25" s="26"/>
      <c r="E25" s="25"/>
      <c r="F25" s="95" t="s">
        <v>0</v>
      </c>
      <c r="G25" s="96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</row>
    <row r="26" spans="1:44" s="11" customFormat="1" ht="15" customHeight="1" hidden="1" outlineLevel="2">
      <c r="A26" s="10"/>
      <c r="B26" s="27" t="s">
        <v>20</v>
      </c>
      <c r="C26" s="98"/>
      <c r="D26" s="26"/>
      <c r="E26" s="28"/>
      <c r="F26" s="28"/>
      <c r="G26" s="28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</row>
    <row r="27" spans="1:44" ht="14.25" customHeight="1" hidden="1" outlineLevel="2">
      <c r="A27" s="12"/>
      <c r="B27" s="29" t="s">
        <v>22</v>
      </c>
      <c r="C27" s="98"/>
      <c r="D27" s="26"/>
      <c r="E27" s="28"/>
      <c r="F27" s="45"/>
      <c r="G27" s="45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</row>
    <row r="28" spans="1:44" ht="14.25" customHeight="1" hidden="1" outlineLevel="2">
      <c r="A28" s="12"/>
      <c r="B28" s="29"/>
      <c r="C28" s="99"/>
      <c r="D28" s="26"/>
      <c r="E28" s="28"/>
      <c r="F28" s="45"/>
      <c r="G28" s="45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</row>
    <row r="29" spans="1:44" ht="14.25" customHeight="1" hidden="1" outlineLevel="1">
      <c r="A29" s="12"/>
      <c r="B29" s="83" t="s">
        <v>14</v>
      </c>
      <c r="C29" s="84"/>
      <c r="D29" s="84"/>
      <c r="E29" s="84"/>
      <c r="F29" s="84"/>
      <c r="G29" s="85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</row>
    <row r="30" spans="1:44" s="11" customFormat="1" ht="15" customHeight="1" hidden="1" outlineLevel="1" collapsed="1">
      <c r="A30" s="10"/>
      <c r="B30" s="25" t="s">
        <v>19</v>
      </c>
      <c r="C30" s="97"/>
      <c r="D30" s="26"/>
      <c r="E30" s="25"/>
      <c r="F30" s="95" t="s">
        <v>0</v>
      </c>
      <c r="G30" s="96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</row>
    <row r="31" spans="1:44" s="11" customFormat="1" ht="15" customHeight="1" hidden="1" outlineLevel="2">
      <c r="A31" s="10"/>
      <c r="B31" s="27" t="s">
        <v>20</v>
      </c>
      <c r="C31" s="98"/>
      <c r="D31" s="26"/>
      <c r="E31" s="28"/>
      <c r="F31" s="24"/>
      <c r="G31" s="24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</row>
    <row r="32" spans="1:44" s="11" customFormat="1" ht="15" customHeight="1" hidden="1" outlineLevel="2">
      <c r="A32" s="10"/>
      <c r="B32" s="27" t="s">
        <v>20</v>
      </c>
      <c r="C32" s="99"/>
      <c r="D32" s="26"/>
      <c r="E32" s="28"/>
      <c r="F32" s="24"/>
      <c r="G32" s="24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</row>
    <row r="33" spans="1:44" s="11" customFormat="1" ht="15" customHeight="1" hidden="1" outlineLevel="1" collapsed="1">
      <c r="A33" s="10"/>
      <c r="B33" s="25" t="s">
        <v>21</v>
      </c>
      <c r="C33" s="97"/>
      <c r="D33" s="26"/>
      <c r="E33" s="25"/>
      <c r="F33" s="95" t="s">
        <v>0</v>
      </c>
      <c r="G33" s="96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</row>
    <row r="34" spans="1:44" s="11" customFormat="1" ht="15" customHeight="1" hidden="1" outlineLevel="2">
      <c r="A34" s="10"/>
      <c r="B34" s="27" t="s">
        <v>20</v>
      </c>
      <c r="C34" s="98"/>
      <c r="D34" s="26"/>
      <c r="E34" s="28"/>
      <c r="F34" s="28"/>
      <c r="G34" s="28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</row>
    <row r="35" spans="1:44" ht="14.25" customHeight="1" hidden="1" outlineLevel="2">
      <c r="A35" s="12"/>
      <c r="B35" s="29" t="s">
        <v>22</v>
      </c>
      <c r="C35" s="98"/>
      <c r="D35" s="26"/>
      <c r="E35" s="28"/>
      <c r="F35" s="45"/>
      <c r="G35" s="45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</row>
    <row r="36" spans="1:44" ht="14.25" customHeight="1" hidden="1" outlineLevel="2">
      <c r="A36" s="12"/>
      <c r="B36" s="29"/>
      <c r="C36" s="99"/>
      <c r="D36" s="26"/>
      <c r="E36" s="28"/>
      <c r="F36" s="45"/>
      <c r="G36" s="4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</row>
    <row r="37" spans="1:44" ht="28.5" customHeight="1">
      <c r="A37" s="12"/>
      <c r="B37" s="92" t="s">
        <v>24</v>
      </c>
      <c r="C37" s="93"/>
      <c r="D37" s="93"/>
      <c r="E37" s="93"/>
      <c r="F37" s="93"/>
      <c r="G37" s="94"/>
      <c r="H37" s="37">
        <f aca="true" t="shared" si="10" ref="H37:N37">H38+H42</f>
        <v>469704</v>
      </c>
      <c r="I37" s="37">
        <f t="shared" si="10"/>
        <v>0</v>
      </c>
      <c r="J37" s="37">
        <f t="shared" si="10"/>
        <v>86700</v>
      </c>
      <c r="K37" s="37">
        <f t="shared" si="10"/>
        <v>274804</v>
      </c>
      <c r="L37" s="37">
        <f t="shared" si="10"/>
        <v>108200</v>
      </c>
      <c r="M37" s="37">
        <f t="shared" si="10"/>
        <v>0</v>
      </c>
      <c r="N37" s="37">
        <f t="shared" si="10"/>
        <v>0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>
        <v>0</v>
      </c>
      <c r="AR37" s="37">
        <f>AR38+AR42</f>
        <v>343100</v>
      </c>
    </row>
    <row r="38" spans="1:44" ht="14.25" outlineLevel="1">
      <c r="A38" s="12"/>
      <c r="B38" s="80" t="s">
        <v>13</v>
      </c>
      <c r="C38" s="81"/>
      <c r="D38" s="81"/>
      <c r="E38" s="81"/>
      <c r="F38" s="81"/>
      <c r="G38" s="82"/>
      <c r="H38" s="37">
        <f>H39+H40+H41</f>
        <v>298704</v>
      </c>
      <c r="I38" s="37">
        <f>I39+I40+I41</f>
        <v>0</v>
      </c>
      <c r="J38" s="37">
        <f>J39+J40+J41</f>
        <v>54700</v>
      </c>
      <c r="K38" s="37">
        <f>K39+K40+K41</f>
        <v>194804</v>
      </c>
      <c r="L38" s="37">
        <f>L39+L40+L41</f>
        <v>49200</v>
      </c>
      <c r="M38" s="37">
        <f>M39+M41</f>
        <v>0</v>
      </c>
      <c r="N38" s="37">
        <f>N39+N41</f>
        <v>0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41">
        <f>AR39+AR41</f>
        <v>172100</v>
      </c>
    </row>
    <row r="39" spans="1:44" ht="42.75" customHeight="1" outlineLevel="1">
      <c r="A39" s="12"/>
      <c r="B39" s="46" t="s">
        <v>39</v>
      </c>
      <c r="C39" s="31" t="s">
        <v>28</v>
      </c>
      <c r="D39" s="57">
        <v>2012</v>
      </c>
      <c r="E39" s="57">
        <v>2014</v>
      </c>
      <c r="F39" s="57">
        <v>710</v>
      </c>
      <c r="G39" s="57">
        <v>71095</v>
      </c>
      <c r="H39" s="42">
        <f>SUM(I39:AQ39)</f>
        <v>22100</v>
      </c>
      <c r="I39" s="42">
        <v>0</v>
      </c>
      <c r="J39" s="42">
        <v>15300</v>
      </c>
      <c r="K39" s="42">
        <v>800</v>
      </c>
      <c r="L39" s="42">
        <v>6000</v>
      </c>
      <c r="M39" s="42"/>
      <c r="N39" s="42"/>
      <c r="O39" s="42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9">
        <f>SUM(J39:AQ39)</f>
        <v>22100</v>
      </c>
    </row>
    <row r="40" spans="1:44" ht="42.75" customHeight="1" outlineLevel="1">
      <c r="A40" s="12"/>
      <c r="B40" s="46" t="s">
        <v>40</v>
      </c>
      <c r="C40" s="31" t="s">
        <v>28</v>
      </c>
      <c r="D40" s="57">
        <v>2012</v>
      </c>
      <c r="E40" s="57">
        <v>2013</v>
      </c>
      <c r="F40" s="57">
        <v>801</v>
      </c>
      <c r="G40" s="57">
        <v>80195</v>
      </c>
      <c r="H40" s="42">
        <f>SUM(I40:AQ40)</f>
        <v>126604</v>
      </c>
      <c r="I40" s="42">
        <v>0</v>
      </c>
      <c r="J40" s="42">
        <v>10000</v>
      </c>
      <c r="K40" s="42">
        <v>116604</v>
      </c>
      <c r="L40" s="42"/>
      <c r="M40" s="42"/>
      <c r="N40" s="42"/>
      <c r="O40" s="42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9">
        <f>SUM(J40:AQ40)</f>
        <v>126604</v>
      </c>
    </row>
    <row r="41" spans="1:44" ht="23.25" customHeight="1" outlineLevel="2">
      <c r="A41" s="12"/>
      <c r="B41" s="47" t="s">
        <v>44</v>
      </c>
      <c r="C41" s="31" t="s">
        <v>28</v>
      </c>
      <c r="D41" s="57">
        <v>2012</v>
      </c>
      <c r="E41" s="57">
        <v>2014</v>
      </c>
      <c r="F41" s="57">
        <v>801</v>
      </c>
      <c r="G41" s="57">
        <v>80104</v>
      </c>
      <c r="H41" s="39">
        <v>150000</v>
      </c>
      <c r="I41" s="39">
        <v>0</v>
      </c>
      <c r="J41" s="39">
        <v>29400</v>
      </c>
      <c r="K41" s="39">
        <v>77400</v>
      </c>
      <c r="L41" s="39">
        <v>43200</v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>
        <f>SUM(J41:AQ41)</f>
        <v>150000</v>
      </c>
    </row>
    <row r="42" spans="1:44" ht="14.25" outlineLevel="1">
      <c r="A42" s="12"/>
      <c r="B42" s="67" t="s">
        <v>14</v>
      </c>
      <c r="C42" s="68"/>
      <c r="D42" s="68"/>
      <c r="E42" s="68"/>
      <c r="F42" s="68"/>
      <c r="G42" s="69"/>
      <c r="H42" s="41">
        <f>H43+H44+H45+H46+H47+H48</f>
        <v>171000</v>
      </c>
      <c r="I42" s="41">
        <f>I43+I45+I46+I47+I48</f>
        <v>0</v>
      </c>
      <c r="J42" s="41">
        <f>J43+J44+J45+J46+J47+J48</f>
        <v>32000</v>
      </c>
      <c r="K42" s="41">
        <f>K43+K44+K45+K46+K47+K48</f>
        <v>80000</v>
      </c>
      <c r="L42" s="41">
        <f>L43+L45+L46+L47+L48</f>
        <v>59000</v>
      </c>
      <c r="M42" s="41">
        <f>SUM(M43:M48)</f>
        <v>0</v>
      </c>
      <c r="N42" s="41">
        <f>SUM(N43:N48)</f>
        <v>0</v>
      </c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>
        <f>SUM(AR43:AR48)</f>
        <v>171000</v>
      </c>
    </row>
    <row r="43" spans="1:44" ht="36.75" customHeight="1" outlineLevel="2">
      <c r="A43" s="12"/>
      <c r="B43" s="46" t="s">
        <v>39</v>
      </c>
      <c r="C43" s="31" t="s">
        <v>28</v>
      </c>
      <c r="D43" s="57">
        <v>2012</v>
      </c>
      <c r="E43" s="57">
        <v>2014</v>
      </c>
      <c r="F43" s="57">
        <v>710</v>
      </c>
      <c r="G43" s="57">
        <v>71095</v>
      </c>
      <c r="H43" s="39">
        <f>SUM(I43:AQ43)</f>
        <v>171000</v>
      </c>
      <c r="I43" s="39">
        <v>0</v>
      </c>
      <c r="J43" s="39">
        <v>32000</v>
      </c>
      <c r="K43" s="39">
        <v>80000</v>
      </c>
      <c r="L43" s="39">
        <v>59000</v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>
        <v>0</v>
      </c>
      <c r="AR43" s="39">
        <f aca="true" t="shared" si="11" ref="AR43:AR48">SUM(J43:AQ43)</f>
        <v>171000</v>
      </c>
    </row>
    <row r="44" spans="1:44" ht="51" customHeight="1" hidden="1" outlineLevel="2">
      <c r="A44" s="12"/>
      <c r="B44" s="48"/>
      <c r="C44" s="31"/>
      <c r="D44" s="57"/>
      <c r="E44" s="57"/>
      <c r="F44" s="57"/>
      <c r="G44" s="57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>
        <f t="shared" si="11"/>
        <v>0</v>
      </c>
    </row>
    <row r="45" spans="1:44" ht="48.75" customHeight="1" hidden="1" outlineLevel="2">
      <c r="A45" s="12"/>
      <c r="B45" s="47"/>
      <c r="C45" s="31"/>
      <c r="D45" s="54"/>
      <c r="E45" s="54"/>
      <c r="F45" s="58"/>
      <c r="G45" s="5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>
        <f t="shared" si="11"/>
        <v>0</v>
      </c>
    </row>
    <row r="46" spans="1:44" ht="14.25" customHeight="1" hidden="1" outlineLevel="2">
      <c r="A46" s="14"/>
      <c r="B46" s="23"/>
      <c r="C46" s="30"/>
      <c r="D46" s="19"/>
      <c r="E46" s="20"/>
      <c r="F46" s="21"/>
      <c r="G46" s="21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>
        <f t="shared" si="11"/>
        <v>0</v>
      </c>
    </row>
    <row r="47" spans="1:44" ht="14.25" customHeight="1" hidden="1" outlineLevel="2">
      <c r="A47" s="14"/>
      <c r="B47" s="32"/>
      <c r="C47" s="30"/>
      <c r="D47" s="19"/>
      <c r="E47" s="20"/>
      <c r="F47" s="21"/>
      <c r="G47" s="21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>
        <f t="shared" si="11"/>
        <v>0</v>
      </c>
    </row>
    <row r="48" spans="1:44" ht="15" customHeight="1" hidden="1" outlineLevel="2">
      <c r="A48" s="12"/>
      <c r="B48" s="18"/>
      <c r="C48" s="31"/>
      <c r="D48" s="19"/>
      <c r="E48" s="20"/>
      <c r="F48" s="21"/>
      <c r="G48" s="21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>
        <f t="shared" si="11"/>
        <v>0</v>
      </c>
    </row>
    <row r="49" spans="1:44" ht="46.5" customHeight="1">
      <c r="A49" s="12"/>
      <c r="B49" s="64" t="s">
        <v>25</v>
      </c>
      <c r="C49" s="100"/>
      <c r="D49" s="100"/>
      <c r="E49" s="100"/>
      <c r="F49" s="100"/>
      <c r="G49" s="101"/>
      <c r="H49" s="41">
        <f aca="true" t="shared" si="12" ref="H49:M49">H50</f>
        <v>3338700</v>
      </c>
      <c r="I49" s="41">
        <f t="shared" si="12"/>
        <v>0</v>
      </c>
      <c r="J49" s="41">
        <f t="shared" si="12"/>
        <v>604350</v>
      </c>
      <c r="K49" s="41">
        <f t="shared" si="12"/>
        <v>934350</v>
      </c>
      <c r="L49" s="41">
        <f t="shared" si="12"/>
        <v>200000</v>
      </c>
      <c r="M49" s="41">
        <f t="shared" si="12"/>
        <v>200000</v>
      </c>
      <c r="N49" s="41">
        <f aca="true" t="shared" si="13" ref="N49:U49">N50</f>
        <v>200000</v>
      </c>
      <c r="O49" s="41">
        <f t="shared" si="13"/>
        <v>200000</v>
      </c>
      <c r="P49" s="41">
        <f t="shared" si="13"/>
        <v>200000</v>
      </c>
      <c r="Q49" s="41">
        <f t="shared" si="13"/>
        <v>200000</v>
      </c>
      <c r="R49" s="41">
        <f t="shared" si="13"/>
        <v>200000</v>
      </c>
      <c r="S49" s="41">
        <f t="shared" si="13"/>
        <v>200000</v>
      </c>
      <c r="T49" s="41">
        <f t="shared" si="13"/>
        <v>200000</v>
      </c>
      <c r="U49" s="41">
        <f t="shared" si="13"/>
        <v>0</v>
      </c>
      <c r="V49" s="41">
        <f>-V50</f>
        <v>0</v>
      </c>
      <c r="W49" s="41">
        <f>W50</f>
        <v>0</v>
      </c>
      <c r="X49" s="41">
        <f>X50</f>
        <v>0</v>
      </c>
      <c r="Y49" s="41">
        <f>Y50</f>
        <v>0</v>
      </c>
      <c r="Z49" s="41">
        <f>Z50</f>
        <v>0</v>
      </c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>
        <v>0</v>
      </c>
      <c r="AR49" s="41">
        <f>AR50</f>
        <v>3338700</v>
      </c>
    </row>
    <row r="50" spans="1:44" ht="14.25" outlineLevel="1">
      <c r="A50" s="12"/>
      <c r="B50" s="67" t="s">
        <v>13</v>
      </c>
      <c r="C50" s="68"/>
      <c r="D50" s="68"/>
      <c r="E50" s="68"/>
      <c r="F50" s="68"/>
      <c r="G50" s="69"/>
      <c r="H50" s="41">
        <f>H51+H52+H53+H54+H55</f>
        <v>3338700</v>
      </c>
      <c r="I50" s="41">
        <f>I51+I52+I53+I54+I55</f>
        <v>0</v>
      </c>
      <c r="J50" s="41">
        <f>J51+J52+J53+J54+J55</f>
        <v>604350</v>
      </c>
      <c r="K50" s="41">
        <f>K51+K52+K53+K54+K55</f>
        <v>934350</v>
      </c>
      <c r="L50" s="41">
        <f>L51+L52+L53+L54+L55</f>
        <v>200000</v>
      </c>
      <c r="M50" s="41">
        <f aca="true" t="shared" si="14" ref="M50:Z50">SUM(M51:M55)</f>
        <v>200000</v>
      </c>
      <c r="N50" s="41">
        <f t="shared" si="14"/>
        <v>200000</v>
      </c>
      <c r="O50" s="41">
        <f t="shared" si="14"/>
        <v>200000</v>
      </c>
      <c r="P50" s="41">
        <f t="shared" si="14"/>
        <v>200000</v>
      </c>
      <c r="Q50" s="41">
        <f t="shared" si="14"/>
        <v>200000</v>
      </c>
      <c r="R50" s="41">
        <f t="shared" si="14"/>
        <v>200000</v>
      </c>
      <c r="S50" s="41">
        <f t="shared" si="14"/>
        <v>200000</v>
      </c>
      <c r="T50" s="41">
        <f t="shared" si="14"/>
        <v>200000</v>
      </c>
      <c r="U50" s="41">
        <f t="shared" si="14"/>
        <v>0</v>
      </c>
      <c r="V50" s="41">
        <f t="shared" si="14"/>
        <v>0</v>
      </c>
      <c r="W50" s="41">
        <f t="shared" si="14"/>
        <v>0</v>
      </c>
      <c r="X50" s="41">
        <f t="shared" si="14"/>
        <v>0</v>
      </c>
      <c r="Y50" s="41">
        <f t="shared" si="14"/>
        <v>0</v>
      </c>
      <c r="Z50" s="41">
        <f t="shared" si="14"/>
        <v>0</v>
      </c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>
        <f>SUM(AR51:AR55)</f>
        <v>3338700</v>
      </c>
    </row>
    <row r="51" spans="1:44" ht="39" customHeight="1" outlineLevel="2">
      <c r="A51" s="12"/>
      <c r="B51" s="49" t="s">
        <v>37</v>
      </c>
      <c r="C51" s="31" t="s">
        <v>28</v>
      </c>
      <c r="D51" s="54">
        <v>2012</v>
      </c>
      <c r="E51" s="54">
        <v>2013</v>
      </c>
      <c r="F51" s="58">
        <v>710</v>
      </c>
      <c r="G51" s="58">
        <v>71004</v>
      </c>
      <c r="H51" s="39">
        <v>220000</v>
      </c>
      <c r="I51" s="39">
        <v>0</v>
      </c>
      <c r="J51" s="39">
        <v>120000</v>
      </c>
      <c r="K51" s="39">
        <v>100000</v>
      </c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>
        <f>SUM(J51:AQ51)</f>
        <v>220000</v>
      </c>
    </row>
    <row r="52" spans="1:44" ht="37.5" customHeight="1" outlineLevel="2">
      <c r="A52" s="12"/>
      <c r="B52" s="50" t="s">
        <v>36</v>
      </c>
      <c r="C52" s="31" t="s">
        <v>28</v>
      </c>
      <c r="D52" s="56">
        <v>2012</v>
      </c>
      <c r="E52" s="56">
        <v>2022</v>
      </c>
      <c r="F52" s="52">
        <v>600</v>
      </c>
      <c r="G52" s="52">
        <v>60004</v>
      </c>
      <c r="H52" s="44">
        <f>SUM(I52:AQ52)</f>
        <v>2180000</v>
      </c>
      <c r="I52" s="44">
        <v>0</v>
      </c>
      <c r="J52" s="44">
        <v>180000</v>
      </c>
      <c r="K52" s="44">
        <v>200000</v>
      </c>
      <c r="L52" s="39">
        <v>200000</v>
      </c>
      <c r="M52" s="39">
        <v>200000</v>
      </c>
      <c r="N52" s="39">
        <v>200000</v>
      </c>
      <c r="O52" s="39">
        <v>200000</v>
      </c>
      <c r="P52" s="39">
        <v>200000</v>
      </c>
      <c r="Q52" s="39">
        <v>200000</v>
      </c>
      <c r="R52" s="39">
        <v>200000</v>
      </c>
      <c r="S52" s="39">
        <v>200000</v>
      </c>
      <c r="T52" s="39">
        <v>200000</v>
      </c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>
        <f>SUM(J52:AQ52)</f>
        <v>2180000</v>
      </c>
    </row>
    <row r="53" spans="1:44" ht="27" customHeight="1" outlineLevel="2">
      <c r="A53" s="10"/>
      <c r="B53" s="51" t="s">
        <v>32</v>
      </c>
      <c r="C53" s="31" t="s">
        <v>28</v>
      </c>
      <c r="D53" s="54">
        <v>2012</v>
      </c>
      <c r="E53" s="54">
        <v>2013</v>
      </c>
      <c r="F53" s="58">
        <v>600</v>
      </c>
      <c r="G53" s="58">
        <v>60016</v>
      </c>
      <c r="H53" s="39">
        <f>SUM(I53:AQ53)</f>
        <v>450000</v>
      </c>
      <c r="I53" s="39">
        <v>0</v>
      </c>
      <c r="J53" s="39">
        <v>60000</v>
      </c>
      <c r="K53" s="39">
        <v>390000</v>
      </c>
      <c r="L53" s="39">
        <v>0</v>
      </c>
      <c r="M53" s="39">
        <v>0</v>
      </c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>
        <v>0</v>
      </c>
      <c r="AR53" s="39">
        <f>SUM(J53:AQ53)</f>
        <v>450000</v>
      </c>
    </row>
    <row r="54" spans="1:44" ht="27.75" customHeight="1" outlineLevel="2">
      <c r="A54" s="12"/>
      <c r="B54" s="47" t="s">
        <v>33</v>
      </c>
      <c r="C54" s="31" t="s">
        <v>28</v>
      </c>
      <c r="D54" s="54">
        <v>2012</v>
      </c>
      <c r="E54" s="54">
        <v>2013</v>
      </c>
      <c r="F54" s="58">
        <v>900</v>
      </c>
      <c r="G54" s="58">
        <v>90003</v>
      </c>
      <c r="H54" s="39">
        <f>SUM(I54:AQ54)</f>
        <v>400000</v>
      </c>
      <c r="I54" s="39">
        <v>0</v>
      </c>
      <c r="J54" s="39">
        <v>200000</v>
      </c>
      <c r="K54" s="39">
        <v>200000</v>
      </c>
      <c r="L54" s="39"/>
      <c r="M54" s="39">
        <v>0</v>
      </c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>
        <v>0</v>
      </c>
      <c r="AR54" s="39">
        <f aca="true" t="shared" si="15" ref="AR54:AR59">SUM(J54:AQ54)</f>
        <v>400000</v>
      </c>
    </row>
    <row r="55" spans="1:44" s="11" customFormat="1" ht="27" customHeight="1" outlineLevel="2">
      <c r="A55" s="10"/>
      <c r="B55" s="47" t="s">
        <v>34</v>
      </c>
      <c r="C55" s="31" t="s">
        <v>28</v>
      </c>
      <c r="D55" s="54">
        <v>2012</v>
      </c>
      <c r="E55" s="54">
        <v>2013</v>
      </c>
      <c r="F55" s="58">
        <v>700</v>
      </c>
      <c r="G55" s="58">
        <v>70004</v>
      </c>
      <c r="H55" s="39">
        <f>SUM(I55:AQ55)</f>
        <v>88700</v>
      </c>
      <c r="I55" s="39">
        <v>0</v>
      </c>
      <c r="J55" s="39">
        <v>44350</v>
      </c>
      <c r="K55" s="39">
        <v>44350</v>
      </c>
      <c r="L55" s="39"/>
      <c r="M55" s="39">
        <v>0</v>
      </c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>
        <f t="shared" si="15"/>
        <v>88700</v>
      </c>
    </row>
    <row r="56" spans="1:44" ht="27.75" customHeight="1">
      <c r="A56" s="12"/>
      <c r="B56" s="64" t="s">
        <v>26</v>
      </c>
      <c r="C56" s="65"/>
      <c r="D56" s="65"/>
      <c r="E56" s="65"/>
      <c r="F56" s="65"/>
      <c r="G56" s="66"/>
      <c r="H56" s="41">
        <f aca="true" t="shared" si="16" ref="H56:AJ56">H57</f>
        <v>1458000</v>
      </c>
      <c r="I56" s="41">
        <f t="shared" si="16"/>
        <v>0</v>
      </c>
      <c r="J56" s="41">
        <f t="shared" si="16"/>
        <v>110000</v>
      </c>
      <c r="K56" s="41">
        <f t="shared" si="16"/>
        <v>110000</v>
      </c>
      <c r="L56" s="41">
        <f t="shared" si="16"/>
        <v>110000</v>
      </c>
      <c r="M56" s="41">
        <f t="shared" si="16"/>
        <v>110000</v>
      </c>
      <c r="N56" s="41">
        <f t="shared" si="16"/>
        <v>110000</v>
      </c>
      <c r="O56" s="41">
        <f t="shared" si="16"/>
        <v>110000</v>
      </c>
      <c r="P56" s="41">
        <f t="shared" si="16"/>
        <v>110000</v>
      </c>
      <c r="Q56" s="41">
        <f t="shared" si="16"/>
        <v>110000</v>
      </c>
      <c r="R56" s="41">
        <f t="shared" si="16"/>
        <v>110000</v>
      </c>
      <c r="S56" s="41">
        <f t="shared" si="16"/>
        <v>60000</v>
      </c>
      <c r="T56" s="41">
        <f t="shared" si="16"/>
        <v>60000</v>
      </c>
      <c r="U56" s="41">
        <f t="shared" si="16"/>
        <v>60000</v>
      </c>
      <c r="V56" s="41">
        <f t="shared" si="16"/>
        <v>60000</v>
      </c>
      <c r="W56" s="41">
        <f t="shared" si="16"/>
        <v>60000</v>
      </c>
      <c r="X56" s="41">
        <f t="shared" si="16"/>
        <v>60000</v>
      </c>
      <c r="Y56" s="41">
        <f t="shared" si="16"/>
        <v>60000</v>
      </c>
      <c r="Z56" s="41">
        <f t="shared" si="16"/>
        <v>48000</v>
      </c>
      <c r="AA56" s="41">
        <f t="shared" si="16"/>
        <v>0</v>
      </c>
      <c r="AB56" s="41">
        <f t="shared" si="16"/>
        <v>0</v>
      </c>
      <c r="AC56" s="41">
        <f t="shared" si="16"/>
        <v>0</v>
      </c>
      <c r="AD56" s="41">
        <f t="shared" si="16"/>
        <v>0</v>
      </c>
      <c r="AE56" s="41">
        <f t="shared" si="16"/>
        <v>0</v>
      </c>
      <c r="AF56" s="41">
        <f t="shared" si="16"/>
        <v>0</v>
      </c>
      <c r="AG56" s="41">
        <f t="shared" si="16"/>
        <v>0</v>
      </c>
      <c r="AH56" s="41">
        <f t="shared" si="16"/>
        <v>0</v>
      </c>
      <c r="AI56" s="41">
        <f t="shared" si="16"/>
        <v>0</v>
      </c>
      <c r="AJ56" s="41">
        <f t="shared" si="16"/>
        <v>0</v>
      </c>
      <c r="AK56" s="41">
        <f aca="true" t="shared" si="17" ref="AK56:AQ56">AK57</f>
        <v>0</v>
      </c>
      <c r="AL56" s="43">
        <f t="shared" si="17"/>
        <v>0</v>
      </c>
      <c r="AM56" s="43">
        <f t="shared" si="17"/>
        <v>0</v>
      </c>
      <c r="AN56" s="41">
        <f t="shared" si="17"/>
        <v>0</v>
      </c>
      <c r="AO56" s="41">
        <f t="shared" si="17"/>
        <v>0</v>
      </c>
      <c r="AP56" s="41">
        <f t="shared" si="17"/>
        <v>0</v>
      </c>
      <c r="AQ56" s="41">
        <f t="shared" si="17"/>
        <v>0</v>
      </c>
      <c r="AR56" s="41">
        <f t="shared" si="15"/>
        <v>1458000</v>
      </c>
    </row>
    <row r="57" spans="1:45" ht="14.25" outlineLevel="1">
      <c r="A57" s="12"/>
      <c r="B57" s="67" t="s">
        <v>13</v>
      </c>
      <c r="C57" s="68"/>
      <c r="D57" s="68"/>
      <c r="E57" s="68"/>
      <c r="F57" s="68"/>
      <c r="G57" s="69"/>
      <c r="H57" s="41">
        <f>SUM(H58:H59)</f>
        <v>1458000</v>
      </c>
      <c r="I57" s="41">
        <f>I58+I59</f>
        <v>0</v>
      </c>
      <c r="J57" s="41">
        <f>J58+J59</f>
        <v>110000</v>
      </c>
      <c r="K57" s="41">
        <f>K58+K59</f>
        <v>110000</v>
      </c>
      <c r="L57" s="41">
        <f>L58+L59</f>
        <v>110000</v>
      </c>
      <c r="M57" s="41">
        <f>+M58+M59</f>
        <v>110000</v>
      </c>
      <c r="N57" s="41">
        <f aca="true" t="shared" si="18" ref="N57:Z57">N58+N59</f>
        <v>110000</v>
      </c>
      <c r="O57" s="41">
        <f t="shared" si="18"/>
        <v>110000</v>
      </c>
      <c r="P57" s="41">
        <f t="shared" si="18"/>
        <v>110000</v>
      </c>
      <c r="Q57" s="41">
        <f t="shared" si="18"/>
        <v>110000</v>
      </c>
      <c r="R57" s="41">
        <f t="shared" si="18"/>
        <v>110000</v>
      </c>
      <c r="S57" s="41">
        <f t="shared" si="18"/>
        <v>60000</v>
      </c>
      <c r="T57" s="41">
        <f t="shared" si="18"/>
        <v>60000</v>
      </c>
      <c r="U57" s="41">
        <f t="shared" si="18"/>
        <v>60000</v>
      </c>
      <c r="V57" s="41">
        <f t="shared" si="18"/>
        <v>60000</v>
      </c>
      <c r="W57" s="41">
        <f t="shared" si="18"/>
        <v>60000</v>
      </c>
      <c r="X57" s="41">
        <f t="shared" si="18"/>
        <v>60000</v>
      </c>
      <c r="Y57" s="41">
        <f t="shared" si="18"/>
        <v>60000</v>
      </c>
      <c r="Z57" s="41">
        <f t="shared" si="18"/>
        <v>48000</v>
      </c>
      <c r="AA57" s="41">
        <f>-AA58+AA59</f>
        <v>0</v>
      </c>
      <c r="AB57" s="41">
        <f>AB58+AB59</f>
        <v>0</v>
      </c>
      <c r="AC57" s="41">
        <f>AC58+AC59</f>
        <v>0</v>
      </c>
      <c r="AD57" s="41">
        <f>AD58+AD59</f>
        <v>0</v>
      </c>
      <c r="AE57" s="41">
        <f>+AE58+AE59</f>
        <v>0</v>
      </c>
      <c r="AF57" s="41">
        <f aca="true" t="shared" si="19" ref="AF57:AQ57">AF58+AF59</f>
        <v>0</v>
      </c>
      <c r="AG57" s="41">
        <f t="shared" si="19"/>
        <v>0</v>
      </c>
      <c r="AH57" s="41">
        <f t="shared" si="19"/>
        <v>0</v>
      </c>
      <c r="AI57" s="41">
        <f t="shared" si="19"/>
        <v>0</v>
      </c>
      <c r="AJ57" s="41">
        <f t="shared" si="19"/>
        <v>0</v>
      </c>
      <c r="AK57" s="41">
        <f t="shared" si="19"/>
        <v>0</v>
      </c>
      <c r="AL57" s="41">
        <f t="shared" si="19"/>
        <v>0</v>
      </c>
      <c r="AM57" s="41">
        <f t="shared" si="19"/>
        <v>0</v>
      </c>
      <c r="AN57" s="41">
        <f t="shared" si="19"/>
        <v>0</v>
      </c>
      <c r="AO57" s="41">
        <f t="shared" si="19"/>
        <v>0</v>
      </c>
      <c r="AP57" s="41">
        <f t="shared" si="19"/>
        <v>0</v>
      </c>
      <c r="AQ57" s="41">
        <f t="shared" si="19"/>
        <v>0</v>
      </c>
      <c r="AR57" s="41">
        <f t="shared" si="15"/>
        <v>1458000</v>
      </c>
      <c r="AS57" s="33"/>
    </row>
    <row r="58" spans="1:44" ht="39.75" customHeight="1">
      <c r="A58" s="12"/>
      <c r="B58" s="47" t="s">
        <v>29</v>
      </c>
      <c r="C58" s="31" t="s">
        <v>28</v>
      </c>
      <c r="D58" s="52">
        <v>2003</v>
      </c>
      <c r="E58" s="52">
        <v>2020</v>
      </c>
      <c r="F58" s="58">
        <v>757</v>
      </c>
      <c r="G58" s="58">
        <v>75704</v>
      </c>
      <c r="H58" s="39">
        <f>SUM(I58:AQ58)</f>
        <v>450000</v>
      </c>
      <c r="I58" s="39">
        <v>0</v>
      </c>
      <c r="J58" s="39">
        <v>50000</v>
      </c>
      <c r="K58" s="39">
        <v>50000</v>
      </c>
      <c r="L58" s="39">
        <v>50000</v>
      </c>
      <c r="M58" s="39">
        <v>50000</v>
      </c>
      <c r="N58" s="39">
        <v>50000</v>
      </c>
      <c r="O58" s="39">
        <v>50000</v>
      </c>
      <c r="P58" s="39">
        <v>50000</v>
      </c>
      <c r="Q58" s="39">
        <v>50000</v>
      </c>
      <c r="R58" s="39">
        <v>50000</v>
      </c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>
        <v>0</v>
      </c>
      <c r="AR58" s="39">
        <f>SUM(I58:AQ58)</f>
        <v>450000</v>
      </c>
    </row>
    <row r="59" spans="1:44" ht="36.75" customHeight="1">
      <c r="A59" s="12"/>
      <c r="B59" s="47" t="s">
        <v>29</v>
      </c>
      <c r="C59" s="31" t="s">
        <v>28</v>
      </c>
      <c r="D59" s="52">
        <v>2010</v>
      </c>
      <c r="E59" s="52">
        <v>2028</v>
      </c>
      <c r="F59" s="58">
        <v>757</v>
      </c>
      <c r="G59" s="58">
        <v>75704</v>
      </c>
      <c r="H59" s="39">
        <f>SUM(I59:AQ59)</f>
        <v>1008000</v>
      </c>
      <c r="I59" s="39">
        <v>0</v>
      </c>
      <c r="J59" s="39">
        <v>60000</v>
      </c>
      <c r="K59" s="39">
        <v>60000</v>
      </c>
      <c r="L59" s="39">
        <v>60000</v>
      </c>
      <c r="M59" s="39">
        <v>60000</v>
      </c>
      <c r="N59" s="39">
        <v>60000</v>
      </c>
      <c r="O59" s="39">
        <v>60000</v>
      </c>
      <c r="P59" s="39">
        <v>60000</v>
      </c>
      <c r="Q59" s="39">
        <v>60000</v>
      </c>
      <c r="R59" s="39">
        <v>60000</v>
      </c>
      <c r="S59" s="39">
        <v>60000</v>
      </c>
      <c r="T59" s="39">
        <v>60000</v>
      </c>
      <c r="U59" s="39">
        <v>60000</v>
      </c>
      <c r="V59" s="39">
        <v>60000</v>
      </c>
      <c r="W59" s="39">
        <v>60000</v>
      </c>
      <c r="X59" s="39">
        <v>60000</v>
      </c>
      <c r="Y59" s="39">
        <v>60000</v>
      </c>
      <c r="Z59" s="39">
        <v>48000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f t="shared" si="15"/>
        <v>1008000</v>
      </c>
    </row>
    <row r="60" spans="25:44" ht="12" customHeight="1">
      <c r="Y60" s="61" t="s">
        <v>42</v>
      </c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</row>
    <row r="61" spans="25:44" ht="10.5" customHeight="1">
      <c r="Y61" s="60" t="s">
        <v>41</v>
      </c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</row>
    <row r="62" ht="14.25" customHeight="1"/>
    <row r="63" spans="42:44" ht="14.25">
      <c r="AP63" s="17"/>
      <c r="AQ63" s="17"/>
      <c r="AR63" s="17"/>
    </row>
    <row r="64" spans="26:44" ht="14.25">
      <c r="Z64" s="62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</row>
  </sheetData>
  <sheetProtection/>
  <mergeCells count="43">
    <mergeCell ref="B50:G50"/>
    <mergeCell ref="B42:G42"/>
    <mergeCell ref="B10:G10"/>
    <mergeCell ref="B11:G11"/>
    <mergeCell ref="B12:G12"/>
    <mergeCell ref="B13:G13"/>
    <mergeCell ref="B17:G17"/>
    <mergeCell ref="B37:G37"/>
    <mergeCell ref="B49:G49"/>
    <mergeCell ref="F25:G25"/>
    <mergeCell ref="B38:G38"/>
    <mergeCell ref="C22:C24"/>
    <mergeCell ref="C33:C36"/>
    <mergeCell ref="F33:G33"/>
    <mergeCell ref="F30:G30"/>
    <mergeCell ref="C25:C28"/>
    <mergeCell ref="F22:G22"/>
    <mergeCell ref="C30:C32"/>
    <mergeCell ref="B29:G29"/>
    <mergeCell ref="B21:G21"/>
    <mergeCell ref="J3:AQ3"/>
    <mergeCell ref="B6:G6"/>
    <mergeCell ref="B7:G7"/>
    <mergeCell ref="H3:H4"/>
    <mergeCell ref="F3:G3"/>
    <mergeCell ref="B20:G20"/>
    <mergeCell ref="B9:G9"/>
    <mergeCell ref="AR3:AR4"/>
    <mergeCell ref="A3:A4"/>
    <mergeCell ref="B3:B4"/>
    <mergeCell ref="C3:C4"/>
    <mergeCell ref="D3:E3"/>
    <mergeCell ref="B8:G8"/>
    <mergeCell ref="Y61:AR61"/>
    <mergeCell ref="Y60:AR60"/>
    <mergeCell ref="Z64:AR64"/>
    <mergeCell ref="B56:G56"/>
    <mergeCell ref="B57:G57"/>
    <mergeCell ref="B1:I1"/>
    <mergeCell ref="I3:I4"/>
    <mergeCell ref="AQ2:AR2"/>
    <mergeCell ref="V2:X2"/>
    <mergeCell ref="B2:G2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3"/>
  <headerFooter>
    <oddHeader>&amp;RZałącznik Nr 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2012-06-14T09:41:37Z</cp:lastPrinted>
  <dcterms:created xsi:type="dcterms:W3CDTF">2010-09-17T02:30:46Z</dcterms:created>
  <dcterms:modified xsi:type="dcterms:W3CDTF">2012-06-28T14:22:41Z</dcterms:modified>
  <cp:category/>
  <cp:version/>
  <cp:contentType/>
  <cp:contentStatus/>
</cp:coreProperties>
</file>